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h3\Downloads\"/>
    </mc:Choice>
  </mc:AlternateContent>
  <xr:revisionPtr revIDLastSave="0" documentId="13_ncr:1_{328E65A9-86D0-4AC1-AD8E-710C883C7CA1}" xr6:coauthVersionLast="36" xr6:coauthVersionMax="47" xr10:uidLastSave="{00000000-0000-0000-0000-000000000000}"/>
  <bookViews>
    <workbookView xWindow="0" yWindow="0" windowWidth="28800" windowHeight="12225" xr2:uid="{F615710E-077C-4BA9-96B9-1C9D6DC0AB3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D8" i="1"/>
  <c r="F17" i="1"/>
  <c r="F16" i="1"/>
  <c r="D13" i="1"/>
  <c r="F14" i="1"/>
  <c r="D3" i="1"/>
  <c r="F21" i="1" s="1"/>
  <c r="F18" i="1"/>
  <c r="L1" i="1" l="1"/>
  <c r="N12" i="1" s="1"/>
  <c r="F20" i="1"/>
  <c r="F19" i="1"/>
  <c r="F8" i="1"/>
  <c r="F9" i="1"/>
  <c r="F10" i="1"/>
  <c r="F11" i="1"/>
  <c r="F12" i="1"/>
  <c r="F13" i="1"/>
  <c r="F15" i="1"/>
  <c r="F7" i="1"/>
  <c r="F30" i="1" l="1"/>
  <c r="F22" i="1"/>
  <c r="F28" i="1"/>
  <c r="F27" i="1"/>
  <c r="N11" i="1"/>
  <c r="L3" i="1"/>
  <c r="N20" i="1" s="1"/>
  <c r="N19" i="1"/>
  <c r="N18" i="1"/>
  <c r="N10" i="1"/>
  <c r="F29" i="1"/>
  <c r="N17" i="1"/>
  <c r="N9" i="1"/>
  <c r="F26" i="1"/>
  <c r="N16" i="1"/>
  <c r="N8" i="1"/>
  <c r="F25" i="1"/>
  <c r="N15" i="1"/>
  <c r="F24" i="1"/>
  <c r="N14" i="1"/>
  <c r="F31" i="1"/>
  <c r="F23" i="1"/>
  <c r="N13" i="1"/>
  <c r="N7" i="1"/>
  <c r="J31" i="1"/>
  <c r="J32" i="1" s="1"/>
  <c r="J29" i="1"/>
  <c r="J27" i="1"/>
  <c r="J25" i="1"/>
  <c r="J23" i="1"/>
  <c r="J21" i="1"/>
  <c r="J18" i="1"/>
  <c r="J19" i="1" s="1"/>
  <c r="J16" i="1"/>
  <c r="J14" i="1"/>
  <c r="J12" i="1"/>
  <c r="J10" i="1"/>
  <c r="J8" i="1"/>
  <c r="B30" i="1"/>
  <c r="B31" i="1" s="1"/>
  <c r="B28" i="1"/>
  <c r="B26" i="1"/>
  <c r="B24" i="1"/>
  <c r="B22" i="1"/>
  <c r="B20" i="1"/>
  <c r="B18" i="1"/>
  <c r="B16" i="1"/>
  <c r="B14" i="1"/>
  <c r="B12" i="1"/>
  <c r="D20" i="1"/>
  <c r="D19" i="1"/>
  <c r="D18" i="1"/>
  <c r="D17" i="1"/>
  <c r="D16" i="1"/>
  <c r="D15" i="1"/>
  <c r="D14" i="1"/>
  <c r="D12" i="1"/>
  <c r="D11" i="1"/>
  <c r="D10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L8" i="1"/>
  <c r="D23" i="1"/>
  <c r="F33" i="1" l="1"/>
  <c r="N22" i="1"/>
  <c r="N30" i="1"/>
  <c r="N28" i="1"/>
  <c r="N21" i="1"/>
  <c r="N23" i="1"/>
  <c r="N31" i="1"/>
  <c r="N24" i="1"/>
  <c r="N32" i="1"/>
  <c r="N25" i="1"/>
  <c r="N26" i="1"/>
  <c r="N27" i="1"/>
  <c r="N29" i="1"/>
  <c r="M8" i="1"/>
  <c r="D24" i="1"/>
  <c r="D25" i="1"/>
  <c r="N33" i="1" l="1"/>
  <c r="L9" i="1"/>
  <c r="M9" i="1"/>
  <c r="D26" i="1"/>
  <c r="M10" i="1" l="1"/>
  <c r="L10" i="1"/>
  <c r="D27" i="1"/>
  <c r="L11" i="1" l="1"/>
  <c r="D28" i="1"/>
  <c r="L12" i="1" l="1"/>
  <c r="M12" i="1"/>
  <c r="M13" i="1" s="1"/>
  <c r="D29" i="1"/>
  <c r="L13" i="1" l="1"/>
  <c r="D30" i="1"/>
  <c r="L14" i="1" l="1"/>
  <c r="M14" i="1"/>
  <c r="D31" i="1"/>
  <c r="M15" i="1" l="1"/>
  <c r="L16" i="1" s="1"/>
  <c r="L15" i="1"/>
  <c r="M16" i="1" l="1"/>
  <c r="M17" i="1" s="1"/>
  <c r="L17" i="1" l="1"/>
  <c r="L18" i="1" l="1"/>
  <c r="M18" i="1"/>
  <c r="M19" i="1" l="1"/>
  <c r="L19" i="1"/>
  <c r="L20" i="1" l="1"/>
  <c r="M20" i="1"/>
  <c r="M21" i="1" l="1"/>
  <c r="L21" i="1"/>
  <c r="L22" i="1" l="1"/>
  <c r="M22" i="1"/>
  <c r="M23" i="1" l="1"/>
  <c r="L23" i="1"/>
  <c r="L24" i="1" l="1"/>
  <c r="M24" i="1"/>
  <c r="M25" i="1" l="1"/>
  <c r="L25" i="1"/>
  <c r="L26" i="1" l="1"/>
  <c r="M26" i="1"/>
  <c r="M27" i="1" l="1"/>
  <c r="L27" i="1"/>
  <c r="L28" i="1" l="1"/>
  <c r="M28" i="1"/>
  <c r="M29" i="1" l="1"/>
  <c r="L29" i="1"/>
  <c r="L30" i="1" l="1"/>
  <c r="M30" i="1"/>
  <c r="L31" i="1" l="1"/>
  <c r="M31" i="1"/>
  <c r="L32" i="1" l="1"/>
  <c r="M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Crouch</author>
  </authors>
  <commentList>
    <comment ref="N20" authorId="0" shapeId="0" xr:uid="{A9D2687B-997D-4C09-87DD-50D4C0FC88BB}">
      <text>
        <r>
          <rPr>
            <sz val="9"/>
            <color indexed="81"/>
            <rFont val="Tahoma"/>
            <family val="2"/>
          </rPr>
          <t>Merit increase effective July 1st</t>
        </r>
      </text>
    </comment>
  </commentList>
</comments>
</file>

<file path=xl/sharedStrings.xml><?xml version="1.0" encoding="utf-8"?>
<sst xmlns="http://schemas.openxmlformats.org/spreadsheetml/2006/main" count="103" uniqueCount="37">
  <si>
    <t>Pays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</si>
  <si>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</si>
  <si>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</si>
  <si>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</si>
  <si>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</si>
  <si>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</si>
  <si>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</si>
  <si>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</si>
  <si>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</si>
  <si>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</si>
  <si>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</si>
  <si>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</si>
  <si>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</si>
  <si>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Seq</t>
  </si>
  <si>
    <t>Start</t>
  </si>
  <si>
    <t>End</t>
  </si>
  <si>
    <t>Pay Date</t>
  </si>
  <si>
    <t>SM 1</t>
  </si>
  <si>
    <t>SM 2</t>
  </si>
  <si>
    <t>BW 1</t>
  </si>
  <si>
    <t>BW 2</t>
  </si>
  <si>
    <t>BW 3</t>
  </si>
  <si>
    <t>Total W2 Earnings in 2022</t>
  </si>
  <si>
    <t>Total W2 Earnings in 2023</t>
  </si>
  <si>
    <t>2022 Pay periods</t>
  </si>
  <si>
    <t>2023 Pay periods</t>
  </si>
  <si>
    <t>&lt;--Input your annual salary here.</t>
  </si>
  <si>
    <t>Annual Salary (Jan-June 22)</t>
  </si>
  <si>
    <t>Annual Salary (Jan-June 23)</t>
  </si>
  <si>
    <t>Annual Salary (July-Dec 23)</t>
  </si>
  <si>
    <t>Annual Salary (July-Dec 22)</t>
  </si>
  <si>
    <r>
      <t>Bridge payment</t>
    </r>
    <r>
      <rPr>
        <i/>
        <vertAlign val="superscript"/>
        <sz val="11"/>
        <color rgb="FF0000FF"/>
        <rFont val="Calibri"/>
        <family val="2"/>
        <scheme val="minor"/>
      </rPr>
      <t>1</t>
    </r>
  </si>
  <si>
    <r>
      <t>Gross Pay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</si>
  <si>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Gross Pay is the amount before taxes and other deductions.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</si>
  <si>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The "bridge payment" will be taxable on Aug 12th as it is not required to be paid back. It will be included in W2 earnings.</t>
    </r>
  </si>
  <si>
    <t>Merit increase effective July 1</t>
  </si>
  <si>
    <t>&lt;--Input estimated merit increases--&gt;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</si>
</sst>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d\-mmm\-yy;@"/>
    <numFmt numFmtId="165" formatCode="[$-409]mmmm\-yy;@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1"/>
      <color rgb="FF0000FF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44" fontId="7" fillId="0" borderId="4" xfId="1" applyFont="1" applyFill="1" applyBorder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44" fontId="2" fillId="0" borderId="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165" fontId="4" fillId="0" borderId="0" xfId="0" applyNumberFormat="1" applyFont="1" applyProtection="1">
      <protection hidden="1"/>
    </xf>
    <xf numFmtId="10" fontId="0" fillId="0" borderId="0" xfId="2" applyNumberFormat="1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</xf>
    <xf numFmtId="164" fontId="0" fillId="0" borderId="0" xfId="0" applyNumberFormat="1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44" fontId="4" fillId="4" borderId="4" xfId="1" applyFont="1" applyFill="1" applyBorder="1" applyProtection="1">
      <protection locked="0"/>
    </xf>
    <xf numFmtId="166" fontId="4" fillId="4" borderId="4" xfId="2" applyNumberFormat="1" applyFont="1" applyFill="1" applyBorder="1" applyProtection="1">
      <protection locked="0"/>
    </xf>
    <xf numFmtId="164" fontId="0" fillId="0" borderId="0" xfId="0" applyNumberFormat="1" applyProtection="1"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164" fontId="2" fillId="3" borderId="3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Protection="1">
      <protection hidden="1"/>
    </xf>
    <xf numFmtId="0" fontId="2" fillId="3" borderId="3" xfId="0" applyFont="1" applyFill="1" applyBorder="1" applyAlignment="1" applyProtection="1">
      <alignment horizontal="left"/>
      <protection hidden="1"/>
    </xf>
    <xf numFmtId="0" fontId="2" fillId="3" borderId="3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0" fontId="0" fillId="2" borderId="2" xfId="0" applyFill="1" applyBorder="1" applyProtection="1">
      <protection hidden="1"/>
    </xf>
    <xf numFmtId="165" fontId="0" fillId="0" borderId="0" xfId="0" applyNumberForma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4" fontId="0" fillId="0" borderId="1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44" fontId="0" fillId="0" borderId="0" xfId="0" applyNumberFormat="1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2" borderId="9" xfId="0" applyFill="1" applyBorder="1" applyProtection="1">
      <protection hidden="1"/>
    </xf>
    <xf numFmtId="165" fontId="0" fillId="0" borderId="0" xfId="0" applyNumberFormat="1" applyBorder="1" applyAlignment="1" applyProtection="1">
      <alignment horizontal="left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44" fontId="12" fillId="0" borderId="1" xfId="0" applyNumberFormat="1" applyFont="1" applyBorder="1" applyProtection="1">
      <protection hidden="1"/>
    </xf>
    <xf numFmtId="164" fontId="0" fillId="0" borderId="1" xfId="0" applyNumberFormat="1" applyBorder="1" applyProtection="1">
      <protection hidden="1"/>
    </xf>
    <xf numFmtId="0" fontId="5" fillId="5" borderId="6" xfId="0" applyFont="1" applyFill="1" applyBorder="1" applyAlignment="1" applyProtection="1">
      <alignment horizontal="left"/>
      <protection hidden="1"/>
    </xf>
    <xf numFmtId="164" fontId="4" fillId="5" borderId="3" xfId="0" applyNumberFormat="1" applyFont="1" applyFill="1" applyBorder="1" applyAlignment="1" applyProtection="1">
      <alignment horizontal="center"/>
      <protection hidden="1"/>
    </xf>
    <xf numFmtId="44" fontId="4" fillId="5" borderId="3" xfId="0" applyNumberFormat="1" applyFont="1" applyFill="1" applyBorder="1" applyProtection="1">
      <protection hidden="1"/>
    </xf>
    <xf numFmtId="164" fontId="5" fillId="5" borderId="7" xfId="0" applyNumberFormat="1" applyFont="1" applyFill="1" applyBorder="1" applyProtection="1">
      <protection hidden="1"/>
    </xf>
    <xf numFmtId="0" fontId="0" fillId="0" borderId="10" xfId="0" applyBorder="1" applyAlignment="1" applyProtection="1">
      <alignment horizontal="center"/>
      <protection hidden="1"/>
    </xf>
    <xf numFmtId="165" fontId="0" fillId="0" borderId="1" xfId="0" applyNumberFormat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44" fontId="2" fillId="3" borderId="3" xfId="0" applyNumberFormat="1" applyFon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0" fontId="0" fillId="3" borderId="3" xfId="0" applyFill="1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4" fontId="2" fillId="3" borderId="6" xfId="0" applyNumberFormat="1" applyFont="1" applyFill="1" applyBorder="1" applyAlignment="1" applyProtection="1">
      <alignment horizontal="center"/>
      <protection hidden="1"/>
    </xf>
    <xf numFmtId="164" fontId="2" fillId="3" borderId="7" xfId="0" applyNumberFormat="1" applyFont="1" applyFill="1" applyBorder="1" applyAlignment="1" applyProtection="1">
      <alignment horizontal="center"/>
      <protection hidden="1"/>
    </xf>
    <xf numFmtId="164" fontId="2" fillId="3" borderId="1" xfId="0" applyNumberFormat="1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C6FB-A754-4F06-8831-8183249BA5F8}">
  <sheetPr>
    <pageSetUpPr fitToPage="1"/>
  </sheetPr>
  <dimension ref="A1:Q37"/>
  <sheetViews>
    <sheetView tabSelected="1" workbookViewId="0">
      <pane ySplit="6" topLeftCell="A10" activePane="bottomLeft" state="frozen"/>
      <selection pane="bottomLeft" activeCell="D1" sqref="D1"/>
    </sheetView>
  </sheetViews>
  <sheetFormatPr defaultRowHeight="15" x14ac:dyDescent="0.25"/>
  <cols>
    <col min="1" max="1" width="4.28515625" style="1" bestFit="1" customWidth="1"/>
    <col min="2" max="2" width="13.140625" bestFit="1" customWidth="1"/>
    <col min="3" max="3" width="14.28515625" customWidth="1"/>
    <col min="4" max="4" width="11.5703125" style="3" bestFit="1" customWidth="1"/>
    <col min="5" max="5" width="10" style="3" bestFit="1" customWidth="1"/>
    <col min="6" max="6" width="12.5703125" bestFit="1" customWidth="1"/>
    <col min="7" max="7" width="10.140625" style="2" bestFit="1" customWidth="1"/>
    <col min="8" max="8" width="1" customWidth="1"/>
    <col min="9" max="9" width="4.28515625" style="1" bestFit="1" customWidth="1"/>
    <col min="10" max="10" width="15.85546875" style="4" customWidth="1"/>
    <col min="11" max="11" width="13.140625" customWidth="1"/>
    <col min="12" max="12" width="11.5703125" style="3" bestFit="1" customWidth="1"/>
    <col min="13" max="13" width="10.140625" style="3" bestFit="1" customWidth="1"/>
    <col min="14" max="14" width="11.5703125" bestFit="1" customWidth="1"/>
    <col min="15" max="15" width="10.140625" bestFit="1" customWidth="1"/>
  </cols>
  <sheetData>
    <row r="1" spans="1:16" x14ac:dyDescent="0.25">
      <c r="A1" s="19"/>
      <c r="B1" s="19" t="s">
        <v>27</v>
      </c>
      <c r="C1" s="19"/>
      <c r="D1" s="21">
        <v>50000</v>
      </c>
      <c r="E1" s="17" t="s">
        <v>26</v>
      </c>
      <c r="F1" s="18"/>
      <c r="G1" s="19"/>
      <c r="H1" s="20"/>
      <c r="I1" s="19"/>
      <c r="J1" s="6" t="s">
        <v>28</v>
      </c>
      <c r="K1" s="6"/>
      <c r="L1" s="7">
        <f>D3</f>
        <v>51000</v>
      </c>
      <c r="M1" s="18"/>
      <c r="N1" s="18"/>
      <c r="O1" s="19"/>
    </row>
    <row r="2" spans="1:16" x14ac:dyDescent="0.25">
      <c r="A2" s="19"/>
      <c r="B2" s="19" t="s">
        <v>35</v>
      </c>
      <c r="C2" s="19"/>
      <c r="D2" s="22">
        <v>0.02</v>
      </c>
      <c r="E2" s="17" t="s">
        <v>36</v>
      </c>
      <c r="F2" s="18"/>
      <c r="G2" s="19"/>
      <c r="H2" s="20"/>
      <c r="I2" s="19"/>
      <c r="J2" s="19" t="s">
        <v>35</v>
      </c>
      <c r="K2" s="19"/>
      <c r="L2" s="22">
        <v>0.02</v>
      </c>
      <c r="M2" s="18"/>
      <c r="N2" s="18"/>
      <c r="O2" s="19"/>
      <c r="P2" s="5"/>
    </row>
    <row r="3" spans="1:16" s="6" customFormat="1" x14ac:dyDescent="0.25">
      <c r="B3" s="6" t="s">
        <v>30</v>
      </c>
      <c r="D3" s="7">
        <f>D1*(1+$D$2)</f>
        <v>51000</v>
      </c>
      <c r="E3" s="8"/>
      <c r="F3" s="8"/>
      <c r="G3" s="23"/>
      <c r="H3" s="23"/>
      <c r="J3" s="6" t="s">
        <v>29</v>
      </c>
      <c r="L3" s="7">
        <f>L1*(1+L2)</f>
        <v>52020</v>
      </c>
      <c r="M3" s="8"/>
      <c r="N3" s="8"/>
      <c r="P3" s="9"/>
    </row>
    <row r="4" spans="1:16" s="6" customFormat="1" x14ac:dyDescent="0.25">
      <c r="E4" s="23"/>
      <c r="F4" s="23"/>
      <c r="G4" s="23"/>
      <c r="H4" s="23"/>
      <c r="L4" s="10"/>
      <c r="M4" s="23"/>
      <c r="N4" s="23"/>
      <c r="P4" s="9"/>
    </row>
    <row r="5" spans="1:16" s="6" customFormat="1" x14ac:dyDescent="0.25">
      <c r="D5" s="62" t="s">
        <v>24</v>
      </c>
      <c r="E5" s="63"/>
      <c r="F5" s="23"/>
      <c r="G5" s="23"/>
      <c r="L5" s="64" t="s">
        <v>25</v>
      </c>
      <c r="M5" s="64"/>
    </row>
    <row r="6" spans="1:16" s="11" customFormat="1" ht="17.25" x14ac:dyDescent="0.25">
      <c r="A6" s="24" t="s">
        <v>13</v>
      </c>
      <c r="B6" s="24">
        <v>2022</v>
      </c>
      <c r="C6" s="24" t="s">
        <v>0</v>
      </c>
      <c r="D6" s="25" t="s">
        <v>14</v>
      </c>
      <c r="E6" s="25" t="s">
        <v>15</v>
      </c>
      <c r="F6" s="24" t="s">
        <v>32</v>
      </c>
      <c r="G6" s="25" t="s">
        <v>16</v>
      </c>
      <c r="H6" s="26"/>
      <c r="I6" s="24" t="s">
        <v>13</v>
      </c>
      <c r="J6" s="27">
        <v>2023</v>
      </c>
      <c r="K6" s="24" t="s">
        <v>0</v>
      </c>
      <c r="L6" s="25" t="s">
        <v>14</v>
      </c>
      <c r="M6" s="25" t="s">
        <v>15</v>
      </c>
      <c r="N6" s="24" t="s">
        <v>32</v>
      </c>
      <c r="O6" s="28" t="s">
        <v>16</v>
      </c>
    </row>
    <row r="7" spans="1:16" s="6" customFormat="1" x14ac:dyDescent="0.25">
      <c r="A7" s="29">
        <v>1</v>
      </c>
      <c r="B7" s="6" t="s">
        <v>2</v>
      </c>
      <c r="C7" s="29" t="s">
        <v>17</v>
      </c>
      <c r="D7" s="8">
        <v>44562</v>
      </c>
      <c r="E7" s="8">
        <v>44576</v>
      </c>
      <c r="F7" s="30">
        <f t="shared" ref="F7:F17" si="0">$D$1/24</f>
        <v>2083.3333333333335</v>
      </c>
      <c r="G7" s="23">
        <v>44575</v>
      </c>
      <c r="H7" s="31"/>
      <c r="I7" s="29">
        <v>1</v>
      </c>
      <c r="J7" s="32" t="s">
        <v>2</v>
      </c>
      <c r="K7" s="29" t="s">
        <v>19</v>
      </c>
      <c r="L7" s="8">
        <v>44913</v>
      </c>
      <c r="M7" s="8">
        <v>44926</v>
      </c>
      <c r="N7" s="30">
        <f>$L$1/26</f>
        <v>1961.5384615384614</v>
      </c>
      <c r="O7" s="23">
        <f>G31+14</f>
        <v>44939</v>
      </c>
    </row>
    <row r="8" spans="1:16" s="6" customFormat="1" x14ac:dyDescent="0.25">
      <c r="A8" s="29">
        <v>2</v>
      </c>
      <c r="B8" s="6" t="s">
        <v>2</v>
      </c>
      <c r="C8" s="29" t="s">
        <v>18</v>
      </c>
      <c r="D8" s="8">
        <f>E7+1</f>
        <v>44577</v>
      </c>
      <c r="E8" s="8">
        <v>44592</v>
      </c>
      <c r="F8" s="30">
        <f t="shared" si="0"/>
        <v>2083.3333333333335</v>
      </c>
      <c r="G8" s="23">
        <v>44592</v>
      </c>
      <c r="H8" s="31"/>
      <c r="I8" s="29">
        <v>2</v>
      </c>
      <c r="J8" s="32" t="str">
        <f>J7</f>
        <v>January</v>
      </c>
      <c r="K8" s="29" t="s">
        <v>20</v>
      </c>
      <c r="L8" s="8">
        <f>M7+1</f>
        <v>44927</v>
      </c>
      <c r="M8" s="8">
        <f>M7+14</f>
        <v>44940</v>
      </c>
      <c r="N8" s="30">
        <f t="shared" ref="N8:N19" si="1">$L$1/26</f>
        <v>1961.5384615384614</v>
      </c>
      <c r="O8" s="23">
        <f>O7+14</f>
        <v>44953</v>
      </c>
    </row>
    <row r="9" spans="1:16" s="6" customFormat="1" x14ac:dyDescent="0.25">
      <c r="A9" s="29">
        <v>3</v>
      </c>
      <c r="B9" s="6" t="s">
        <v>3</v>
      </c>
      <c r="C9" s="29" t="s">
        <v>17</v>
      </c>
      <c r="D9" s="8">
        <v>44593</v>
      </c>
      <c r="E9" s="8">
        <v>44607</v>
      </c>
      <c r="F9" s="30">
        <f t="shared" si="0"/>
        <v>2083.3333333333335</v>
      </c>
      <c r="G9" s="23">
        <v>44607</v>
      </c>
      <c r="H9" s="31"/>
      <c r="I9" s="29">
        <v>3</v>
      </c>
      <c r="J9" s="32" t="s">
        <v>3</v>
      </c>
      <c r="K9" s="29" t="s">
        <v>19</v>
      </c>
      <c r="L9" s="8">
        <f t="shared" ref="L9:L32" si="2">M8+1</f>
        <v>44941</v>
      </c>
      <c r="M9" s="8">
        <f t="shared" ref="M9:M30" si="3">M8+14</f>
        <v>44954</v>
      </c>
      <c r="N9" s="30">
        <f t="shared" si="1"/>
        <v>1961.5384615384614</v>
      </c>
      <c r="O9" s="23">
        <f t="shared" ref="O9:O32" si="4">O8+14</f>
        <v>44967</v>
      </c>
    </row>
    <row r="10" spans="1:16" s="6" customFormat="1" x14ac:dyDescent="0.25">
      <c r="A10" s="29">
        <v>4</v>
      </c>
      <c r="B10" s="6" t="s">
        <v>3</v>
      </c>
      <c r="C10" s="29" t="s">
        <v>18</v>
      </c>
      <c r="D10" s="8">
        <f t="shared" ref="D10:D20" si="5">E9+1</f>
        <v>44608</v>
      </c>
      <c r="E10" s="8">
        <v>44620</v>
      </c>
      <c r="F10" s="30">
        <f t="shared" si="0"/>
        <v>2083.3333333333335</v>
      </c>
      <c r="G10" s="23">
        <v>44620</v>
      </c>
      <c r="H10" s="31"/>
      <c r="I10" s="29">
        <v>4</v>
      </c>
      <c r="J10" s="32" t="str">
        <f>J9</f>
        <v>February</v>
      </c>
      <c r="K10" s="29" t="s">
        <v>20</v>
      </c>
      <c r="L10" s="8">
        <f t="shared" si="2"/>
        <v>44955</v>
      </c>
      <c r="M10" s="8">
        <f t="shared" si="3"/>
        <v>44968</v>
      </c>
      <c r="N10" s="30">
        <f t="shared" si="1"/>
        <v>1961.5384615384614</v>
      </c>
      <c r="O10" s="23">
        <f t="shared" si="4"/>
        <v>44981</v>
      </c>
    </row>
    <row r="11" spans="1:16" s="6" customFormat="1" x14ac:dyDescent="0.25">
      <c r="A11" s="29">
        <v>5</v>
      </c>
      <c r="B11" s="6" t="s">
        <v>4</v>
      </c>
      <c r="C11" s="29" t="s">
        <v>17</v>
      </c>
      <c r="D11" s="8">
        <f t="shared" si="5"/>
        <v>44621</v>
      </c>
      <c r="E11" s="8">
        <v>44635</v>
      </c>
      <c r="F11" s="30">
        <f t="shared" si="0"/>
        <v>2083.3333333333335</v>
      </c>
      <c r="G11" s="23">
        <v>44635</v>
      </c>
      <c r="H11" s="31"/>
      <c r="I11" s="29">
        <v>5</v>
      </c>
      <c r="J11" s="32" t="s">
        <v>4</v>
      </c>
      <c r="K11" s="29" t="s">
        <v>19</v>
      </c>
      <c r="L11" s="8">
        <f t="shared" si="2"/>
        <v>44969</v>
      </c>
      <c r="M11" s="8">
        <f t="shared" si="3"/>
        <v>44982</v>
      </c>
      <c r="N11" s="30">
        <f t="shared" si="1"/>
        <v>1961.5384615384614</v>
      </c>
      <c r="O11" s="23">
        <f t="shared" si="4"/>
        <v>44995</v>
      </c>
    </row>
    <row r="12" spans="1:16" s="6" customFormat="1" x14ac:dyDescent="0.25">
      <c r="A12" s="29">
        <v>6</v>
      </c>
      <c r="B12" s="6" t="str">
        <f>B11</f>
        <v>March</v>
      </c>
      <c r="C12" s="29" t="s">
        <v>18</v>
      </c>
      <c r="D12" s="8">
        <f t="shared" si="5"/>
        <v>44636</v>
      </c>
      <c r="E12" s="8">
        <v>44651</v>
      </c>
      <c r="F12" s="30">
        <f t="shared" si="0"/>
        <v>2083.3333333333335</v>
      </c>
      <c r="G12" s="23">
        <v>44651</v>
      </c>
      <c r="H12" s="31"/>
      <c r="I12" s="29">
        <v>6</v>
      </c>
      <c r="J12" s="32" t="str">
        <f>J11</f>
        <v>March</v>
      </c>
      <c r="K12" s="29" t="s">
        <v>20</v>
      </c>
      <c r="L12" s="8">
        <f t="shared" si="2"/>
        <v>44983</v>
      </c>
      <c r="M12" s="8">
        <f t="shared" si="3"/>
        <v>44996</v>
      </c>
      <c r="N12" s="30">
        <f t="shared" si="1"/>
        <v>1961.5384615384614</v>
      </c>
      <c r="O12" s="23">
        <f t="shared" si="4"/>
        <v>45009</v>
      </c>
    </row>
    <row r="13" spans="1:16" s="6" customFormat="1" x14ac:dyDescent="0.25">
      <c r="A13" s="29">
        <v>7</v>
      </c>
      <c r="B13" s="6" t="s">
        <v>5</v>
      </c>
      <c r="C13" s="29" t="s">
        <v>17</v>
      </c>
      <c r="D13" s="8">
        <f t="shared" si="5"/>
        <v>44652</v>
      </c>
      <c r="E13" s="8">
        <v>44666</v>
      </c>
      <c r="F13" s="30">
        <f t="shared" si="0"/>
        <v>2083.3333333333335</v>
      </c>
      <c r="G13" s="23">
        <v>44666</v>
      </c>
      <c r="H13" s="31"/>
      <c r="I13" s="29">
        <v>7</v>
      </c>
      <c r="J13" s="32" t="s">
        <v>5</v>
      </c>
      <c r="K13" s="29" t="s">
        <v>19</v>
      </c>
      <c r="L13" s="8">
        <f t="shared" si="2"/>
        <v>44997</v>
      </c>
      <c r="M13" s="8">
        <f t="shared" si="3"/>
        <v>45010</v>
      </c>
      <c r="N13" s="30">
        <f t="shared" si="1"/>
        <v>1961.5384615384614</v>
      </c>
      <c r="O13" s="23">
        <f t="shared" si="4"/>
        <v>45023</v>
      </c>
    </row>
    <row r="14" spans="1:16" s="6" customFormat="1" x14ac:dyDescent="0.25">
      <c r="A14" s="29">
        <v>8</v>
      </c>
      <c r="B14" s="6" t="str">
        <f>B13</f>
        <v>April</v>
      </c>
      <c r="C14" s="29" t="s">
        <v>18</v>
      </c>
      <c r="D14" s="8">
        <f t="shared" si="5"/>
        <v>44667</v>
      </c>
      <c r="E14" s="8">
        <v>44681</v>
      </c>
      <c r="F14" s="30">
        <f t="shared" si="0"/>
        <v>2083.3333333333335</v>
      </c>
      <c r="G14" s="23">
        <v>44680</v>
      </c>
      <c r="H14" s="31"/>
      <c r="I14" s="29">
        <v>8</v>
      </c>
      <c r="J14" s="32" t="str">
        <f>J13</f>
        <v>April</v>
      </c>
      <c r="K14" s="29" t="s">
        <v>20</v>
      </c>
      <c r="L14" s="8">
        <f t="shared" si="2"/>
        <v>45011</v>
      </c>
      <c r="M14" s="8">
        <f t="shared" si="3"/>
        <v>45024</v>
      </c>
      <c r="N14" s="30">
        <f t="shared" si="1"/>
        <v>1961.5384615384614</v>
      </c>
      <c r="O14" s="23">
        <f t="shared" si="4"/>
        <v>45037</v>
      </c>
    </row>
    <row r="15" spans="1:16" s="6" customFormat="1" x14ac:dyDescent="0.25">
      <c r="A15" s="29">
        <v>9</v>
      </c>
      <c r="B15" s="6" t="s">
        <v>6</v>
      </c>
      <c r="C15" s="29" t="s">
        <v>17</v>
      </c>
      <c r="D15" s="8">
        <f t="shared" si="5"/>
        <v>44682</v>
      </c>
      <c r="E15" s="8">
        <v>44696</v>
      </c>
      <c r="F15" s="30">
        <f t="shared" si="0"/>
        <v>2083.3333333333335</v>
      </c>
      <c r="G15" s="23">
        <v>44694</v>
      </c>
      <c r="H15" s="31"/>
      <c r="I15" s="29">
        <v>9</v>
      </c>
      <c r="J15" s="32" t="s">
        <v>6</v>
      </c>
      <c r="K15" s="29" t="s">
        <v>19</v>
      </c>
      <c r="L15" s="8">
        <f t="shared" si="2"/>
        <v>45025</v>
      </c>
      <c r="M15" s="8">
        <f t="shared" si="3"/>
        <v>45038</v>
      </c>
      <c r="N15" s="30">
        <f t="shared" si="1"/>
        <v>1961.5384615384614</v>
      </c>
      <c r="O15" s="23">
        <f t="shared" si="4"/>
        <v>45051</v>
      </c>
    </row>
    <row r="16" spans="1:16" s="6" customFormat="1" x14ac:dyDescent="0.25">
      <c r="A16" s="29">
        <v>10</v>
      </c>
      <c r="B16" s="6" t="str">
        <f>B15</f>
        <v>May</v>
      </c>
      <c r="C16" s="29" t="s">
        <v>18</v>
      </c>
      <c r="D16" s="8">
        <f t="shared" si="5"/>
        <v>44697</v>
      </c>
      <c r="E16" s="8">
        <v>44712</v>
      </c>
      <c r="F16" s="30">
        <f t="shared" si="0"/>
        <v>2083.3333333333335</v>
      </c>
      <c r="G16" s="23">
        <v>44712</v>
      </c>
      <c r="H16" s="31"/>
      <c r="I16" s="29">
        <v>10</v>
      </c>
      <c r="J16" s="32" t="str">
        <f>J15</f>
        <v>May</v>
      </c>
      <c r="K16" s="29" t="s">
        <v>20</v>
      </c>
      <c r="L16" s="8">
        <f t="shared" si="2"/>
        <v>45039</v>
      </c>
      <c r="M16" s="8">
        <f t="shared" si="3"/>
        <v>45052</v>
      </c>
      <c r="N16" s="30">
        <f t="shared" si="1"/>
        <v>1961.5384615384614</v>
      </c>
      <c r="O16" s="23">
        <f t="shared" si="4"/>
        <v>45065</v>
      </c>
    </row>
    <row r="17" spans="1:17" s="6" customFormat="1" x14ac:dyDescent="0.25">
      <c r="A17" s="29">
        <v>11</v>
      </c>
      <c r="B17" s="6" t="s">
        <v>7</v>
      </c>
      <c r="C17" s="29" t="s">
        <v>17</v>
      </c>
      <c r="D17" s="8">
        <f t="shared" si="5"/>
        <v>44713</v>
      </c>
      <c r="E17" s="8">
        <v>44727</v>
      </c>
      <c r="F17" s="30">
        <f t="shared" si="0"/>
        <v>2083.3333333333335</v>
      </c>
      <c r="G17" s="23">
        <v>44727</v>
      </c>
      <c r="H17" s="31"/>
      <c r="I17" s="29">
        <v>11</v>
      </c>
      <c r="J17" s="32" t="s">
        <v>7</v>
      </c>
      <c r="K17" s="29" t="s">
        <v>19</v>
      </c>
      <c r="L17" s="8">
        <f t="shared" si="2"/>
        <v>45053</v>
      </c>
      <c r="M17" s="8">
        <f t="shared" si="3"/>
        <v>45066</v>
      </c>
      <c r="N17" s="30">
        <f t="shared" si="1"/>
        <v>1961.5384615384614</v>
      </c>
      <c r="O17" s="23">
        <f t="shared" si="4"/>
        <v>45079</v>
      </c>
    </row>
    <row r="18" spans="1:17" s="6" customFormat="1" x14ac:dyDescent="0.25">
      <c r="A18" s="29">
        <v>12</v>
      </c>
      <c r="B18" s="6" t="str">
        <f>B17</f>
        <v>June</v>
      </c>
      <c r="C18" s="29" t="s">
        <v>18</v>
      </c>
      <c r="D18" s="8">
        <f t="shared" si="5"/>
        <v>44728</v>
      </c>
      <c r="E18" s="8">
        <v>44742</v>
      </c>
      <c r="F18" s="30">
        <f>$D$1/24</f>
        <v>2083.3333333333335</v>
      </c>
      <c r="G18" s="23">
        <v>44742</v>
      </c>
      <c r="H18" s="31"/>
      <c r="I18" s="29">
        <v>12</v>
      </c>
      <c r="J18" s="32" t="str">
        <f>J17</f>
        <v>June</v>
      </c>
      <c r="K18" s="29" t="s">
        <v>20</v>
      </c>
      <c r="L18" s="8">
        <f t="shared" si="2"/>
        <v>45067</v>
      </c>
      <c r="M18" s="8">
        <f t="shared" si="3"/>
        <v>45080</v>
      </c>
      <c r="N18" s="30">
        <f t="shared" si="1"/>
        <v>1961.5384615384614</v>
      </c>
      <c r="O18" s="23">
        <f t="shared" si="4"/>
        <v>45093</v>
      </c>
    </row>
    <row r="19" spans="1:17" s="6" customFormat="1" x14ac:dyDescent="0.25">
      <c r="A19" s="33">
        <v>13</v>
      </c>
      <c r="B19" s="34" t="s">
        <v>8</v>
      </c>
      <c r="C19" s="33" t="s">
        <v>17</v>
      </c>
      <c r="D19" s="35">
        <f t="shared" si="5"/>
        <v>44743</v>
      </c>
      <c r="E19" s="35">
        <v>44757</v>
      </c>
      <c r="F19" s="36">
        <f>$D$1/24*(1+$D$2)</f>
        <v>2125</v>
      </c>
      <c r="G19" s="37">
        <v>44757</v>
      </c>
      <c r="H19" s="31"/>
      <c r="I19" s="29">
        <v>13</v>
      </c>
      <c r="J19" s="32" t="str">
        <f>J18</f>
        <v>June</v>
      </c>
      <c r="K19" s="29" t="s">
        <v>21</v>
      </c>
      <c r="L19" s="8">
        <f t="shared" si="2"/>
        <v>45081</v>
      </c>
      <c r="M19" s="8">
        <f t="shared" si="3"/>
        <v>45094</v>
      </c>
      <c r="N19" s="30">
        <f t="shared" si="1"/>
        <v>1961.5384615384614</v>
      </c>
      <c r="O19" s="23">
        <f t="shared" si="4"/>
        <v>45107</v>
      </c>
    </row>
    <row r="20" spans="1:17" s="6" customFormat="1" x14ac:dyDescent="0.25">
      <c r="A20" s="38">
        <v>14</v>
      </c>
      <c r="B20" s="39" t="str">
        <f>B19</f>
        <v>July</v>
      </c>
      <c r="C20" s="38" t="s">
        <v>18</v>
      </c>
      <c r="D20" s="40">
        <f t="shared" si="5"/>
        <v>44758</v>
      </c>
      <c r="E20" s="40">
        <v>44773</v>
      </c>
      <c r="F20" s="41">
        <f>$D$1/24*(1+$D$2)</f>
        <v>2125</v>
      </c>
      <c r="G20" s="42">
        <v>44771</v>
      </c>
      <c r="H20" s="43"/>
      <c r="I20" s="38">
        <v>14</v>
      </c>
      <c r="J20" s="44" t="s">
        <v>8</v>
      </c>
      <c r="K20" s="38" t="s">
        <v>19</v>
      </c>
      <c r="L20" s="40">
        <f t="shared" si="2"/>
        <v>45095</v>
      </c>
      <c r="M20" s="45">
        <f t="shared" si="3"/>
        <v>45108</v>
      </c>
      <c r="N20" s="46">
        <f>($L$1/26*9/10)+($L$3/26*1/10)</f>
        <v>1965.4615384615383</v>
      </c>
      <c r="O20" s="47">
        <f t="shared" si="4"/>
        <v>45121</v>
      </c>
      <c r="P20" s="12"/>
    </row>
    <row r="21" spans="1:17" s="6" customFormat="1" ht="17.25" x14ac:dyDescent="0.25">
      <c r="A21" s="29">
        <v>15</v>
      </c>
      <c r="B21" s="6" t="s">
        <v>9</v>
      </c>
      <c r="C21" s="48" t="s">
        <v>31</v>
      </c>
      <c r="D21" s="49"/>
      <c r="E21" s="49"/>
      <c r="F21" s="50">
        <f>$D$3*0.0320513</f>
        <v>1634.6162999999999</v>
      </c>
      <c r="G21" s="51">
        <v>44785</v>
      </c>
      <c r="H21" s="31"/>
      <c r="I21" s="52">
        <v>15</v>
      </c>
      <c r="J21" s="53" t="str">
        <f>J20</f>
        <v>July</v>
      </c>
      <c r="K21" s="33" t="s">
        <v>20</v>
      </c>
      <c r="L21" s="35">
        <f t="shared" si="2"/>
        <v>45109</v>
      </c>
      <c r="M21" s="8">
        <f t="shared" si="3"/>
        <v>45122</v>
      </c>
      <c r="N21" s="30">
        <f t="shared" ref="N21:N32" si="6">$L$3/26</f>
        <v>2000.7692307692307</v>
      </c>
      <c r="O21" s="23">
        <f t="shared" si="4"/>
        <v>45135</v>
      </c>
    </row>
    <row r="22" spans="1:17" s="6" customFormat="1" x14ac:dyDescent="0.25">
      <c r="A22" s="29">
        <v>16</v>
      </c>
      <c r="B22" s="6" t="str">
        <f>B21</f>
        <v>August</v>
      </c>
      <c r="C22" s="29" t="s">
        <v>19</v>
      </c>
      <c r="D22" s="8">
        <v>44774</v>
      </c>
      <c r="E22" s="8">
        <v>44786</v>
      </c>
      <c r="F22" s="30">
        <f>$D$3/26</f>
        <v>1961.5384615384614</v>
      </c>
      <c r="G22" s="23">
        <v>44799</v>
      </c>
      <c r="H22" s="31"/>
      <c r="I22" s="29">
        <v>16</v>
      </c>
      <c r="J22" s="32" t="s">
        <v>9</v>
      </c>
      <c r="K22" s="29" t="s">
        <v>19</v>
      </c>
      <c r="L22" s="8">
        <f t="shared" si="2"/>
        <v>45123</v>
      </c>
      <c r="M22" s="8">
        <f t="shared" si="3"/>
        <v>45136</v>
      </c>
      <c r="N22" s="30">
        <f t="shared" si="6"/>
        <v>2000.7692307692307</v>
      </c>
      <c r="O22" s="23">
        <f t="shared" si="4"/>
        <v>45149</v>
      </c>
      <c r="Q22" s="13"/>
    </row>
    <row r="23" spans="1:17" s="6" customFormat="1" x14ac:dyDescent="0.25">
      <c r="A23" s="29">
        <v>17</v>
      </c>
      <c r="B23" s="6" t="s">
        <v>10</v>
      </c>
      <c r="C23" s="29" t="s">
        <v>19</v>
      </c>
      <c r="D23" s="8">
        <f>E22+1</f>
        <v>44787</v>
      </c>
      <c r="E23" s="8">
        <v>44800</v>
      </c>
      <c r="F23" s="30">
        <f t="shared" ref="F23:F31" si="7">$D$3/26</f>
        <v>1961.5384615384614</v>
      </c>
      <c r="G23" s="23">
        <v>44813</v>
      </c>
      <c r="H23" s="31"/>
      <c r="I23" s="29">
        <v>17</v>
      </c>
      <c r="J23" s="32" t="str">
        <f>J22</f>
        <v>August</v>
      </c>
      <c r="K23" s="29" t="s">
        <v>20</v>
      </c>
      <c r="L23" s="8">
        <f t="shared" si="2"/>
        <v>45137</v>
      </c>
      <c r="M23" s="8">
        <f t="shared" si="3"/>
        <v>45150</v>
      </c>
      <c r="N23" s="30">
        <f t="shared" si="6"/>
        <v>2000.7692307692307</v>
      </c>
      <c r="O23" s="23">
        <f t="shared" si="4"/>
        <v>45163</v>
      </c>
    </row>
    <row r="24" spans="1:17" s="6" customFormat="1" x14ac:dyDescent="0.25">
      <c r="A24" s="29">
        <v>18</v>
      </c>
      <c r="B24" s="6" t="str">
        <f>B23</f>
        <v>September</v>
      </c>
      <c r="C24" s="29" t="s">
        <v>20</v>
      </c>
      <c r="D24" s="8">
        <f t="shared" ref="D24:D31" si="8">E23+1</f>
        <v>44801</v>
      </c>
      <c r="E24" s="8">
        <v>44814</v>
      </c>
      <c r="F24" s="30">
        <f t="shared" si="7"/>
        <v>1961.5384615384614</v>
      </c>
      <c r="G24" s="23">
        <v>44827</v>
      </c>
      <c r="H24" s="31"/>
      <c r="I24" s="29">
        <v>18</v>
      </c>
      <c r="J24" s="32" t="s">
        <v>10</v>
      </c>
      <c r="K24" s="29" t="s">
        <v>19</v>
      </c>
      <c r="L24" s="8">
        <f t="shared" si="2"/>
        <v>45151</v>
      </c>
      <c r="M24" s="8">
        <f t="shared" si="3"/>
        <v>45164</v>
      </c>
      <c r="N24" s="30">
        <f t="shared" si="6"/>
        <v>2000.7692307692307</v>
      </c>
      <c r="O24" s="23">
        <f t="shared" si="4"/>
        <v>45177</v>
      </c>
    </row>
    <row r="25" spans="1:17" s="6" customFormat="1" x14ac:dyDescent="0.25">
      <c r="A25" s="29">
        <v>19</v>
      </c>
      <c r="B25" s="6" t="s">
        <v>11</v>
      </c>
      <c r="C25" s="29" t="s">
        <v>19</v>
      </c>
      <c r="D25" s="8">
        <f t="shared" si="8"/>
        <v>44815</v>
      </c>
      <c r="E25" s="8">
        <v>44828</v>
      </c>
      <c r="F25" s="30">
        <f t="shared" si="7"/>
        <v>1961.5384615384614</v>
      </c>
      <c r="G25" s="23">
        <v>44841</v>
      </c>
      <c r="H25" s="31"/>
      <c r="I25" s="29">
        <v>19</v>
      </c>
      <c r="J25" s="32" t="str">
        <f>J24</f>
        <v>September</v>
      </c>
      <c r="K25" s="29" t="s">
        <v>20</v>
      </c>
      <c r="L25" s="8">
        <f t="shared" si="2"/>
        <v>45165</v>
      </c>
      <c r="M25" s="8">
        <f t="shared" si="3"/>
        <v>45178</v>
      </c>
      <c r="N25" s="30">
        <f t="shared" si="6"/>
        <v>2000.7692307692307</v>
      </c>
      <c r="O25" s="23">
        <f t="shared" si="4"/>
        <v>45191</v>
      </c>
    </row>
    <row r="26" spans="1:17" s="6" customFormat="1" x14ac:dyDescent="0.25">
      <c r="A26" s="29">
        <v>20</v>
      </c>
      <c r="B26" s="6" t="str">
        <f>B25</f>
        <v>October</v>
      </c>
      <c r="C26" s="29" t="s">
        <v>20</v>
      </c>
      <c r="D26" s="8">
        <f t="shared" si="8"/>
        <v>44829</v>
      </c>
      <c r="E26" s="8">
        <v>44842</v>
      </c>
      <c r="F26" s="30">
        <f t="shared" si="7"/>
        <v>1961.5384615384614</v>
      </c>
      <c r="G26" s="23">
        <v>44855</v>
      </c>
      <c r="H26" s="31"/>
      <c r="I26" s="29">
        <v>20</v>
      </c>
      <c r="J26" s="32" t="s">
        <v>11</v>
      </c>
      <c r="K26" s="29" t="s">
        <v>19</v>
      </c>
      <c r="L26" s="8">
        <f t="shared" si="2"/>
        <v>45179</v>
      </c>
      <c r="M26" s="8">
        <f t="shared" si="3"/>
        <v>45192</v>
      </c>
      <c r="N26" s="30">
        <f t="shared" si="6"/>
        <v>2000.7692307692307</v>
      </c>
      <c r="O26" s="23">
        <f t="shared" si="4"/>
        <v>45205</v>
      </c>
    </row>
    <row r="27" spans="1:17" s="6" customFormat="1" x14ac:dyDescent="0.25">
      <c r="A27" s="29">
        <v>21</v>
      </c>
      <c r="B27" s="6" t="s">
        <v>12</v>
      </c>
      <c r="C27" s="29" t="s">
        <v>19</v>
      </c>
      <c r="D27" s="8">
        <f t="shared" si="8"/>
        <v>44843</v>
      </c>
      <c r="E27" s="8">
        <v>44856</v>
      </c>
      <c r="F27" s="30">
        <f t="shared" si="7"/>
        <v>1961.5384615384614</v>
      </c>
      <c r="G27" s="23">
        <v>44869</v>
      </c>
      <c r="H27" s="31"/>
      <c r="I27" s="29">
        <v>21</v>
      </c>
      <c r="J27" s="32" t="str">
        <f>J26</f>
        <v>October</v>
      </c>
      <c r="K27" s="29" t="s">
        <v>20</v>
      </c>
      <c r="L27" s="8">
        <f t="shared" si="2"/>
        <v>45193</v>
      </c>
      <c r="M27" s="8">
        <f t="shared" si="3"/>
        <v>45206</v>
      </c>
      <c r="N27" s="30">
        <f t="shared" si="6"/>
        <v>2000.7692307692307</v>
      </c>
      <c r="O27" s="23">
        <f t="shared" si="4"/>
        <v>45219</v>
      </c>
    </row>
    <row r="28" spans="1:17" s="6" customFormat="1" x14ac:dyDescent="0.25">
      <c r="A28" s="29">
        <v>22</v>
      </c>
      <c r="B28" s="6" t="str">
        <f>B27</f>
        <v>November</v>
      </c>
      <c r="C28" s="29" t="s">
        <v>20</v>
      </c>
      <c r="D28" s="8">
        <f t="shared" si="8"/>
        <v>44857</v>
      </c>
      <c r="E28" s="8">
        <v>44870</v>
      </c>
      <c r="F28" s="30">
        <f t="shared" si="7"/>
        <v>1961.5384615384614</v>
      </c>
      <c r="G28" s="23">
        <v>44883</v>
      </c>
      <c r="H28" s="31"/>
      <c r="I28" s="29">
        <v>22</v>
      </c>
      <c r="J28" s="32" t="s">
        <v>12</v>
      </c>
      <c r="K28" s="29" t="s">
        <v>19</v>
      </c>
      <c r="L28" s="8">
        <f t="shared" si="2"/>
        <v>45207</v>
      </c>
      <c r="M28" s="8">
        <f t="shared" si="3"/>
        <v>45220</v>
      </c>
      <c r="N28" s="30">
        <f t="shared" si="6"/>
        <v>2000.7692307692307</v>
      </c>
      <c r="O28" s="23">
        <f t="shared" si="4"/>
        <v>45233</v>
      </c>
    </row>
    <row r="29" spans="1:17" s="6" customFormat="1" x14ac:dyDescent="0.25">
      <c r="A29" s="29">
        <v>23</v>
      </c>
      <c r="B29" s="6" t="s">
        <v>1</v>
      </c>
      <c r="C29" s="29" t="s">
        <v>19</v>
      </c>
      <c r="D29" s="8">
        <f t="shared" si="8"/>
        <v>44871</v>
      </c>
      <c r="E29" s="8">
        <v>44884</v>
      </c>
      <c r="F29" s="30">
        <f t="shared" si="7"/>
        <v>1961.5384615384614</v>
      </c>
      <c r="G29" s="23">
        <v>44897</v>
      </c>
      <c r="H29" s="31"/>
      <c r="I29" s="29">
        <v>23</v>
      </c>
      <c r="J29" s="32" t="str">
        <f>J28</f>
        <v>November</v>
      </c>
      <c r="K29" s="29" t="s">
        <v>20</v>
      </c>
      <c r="L29" s="8">
        <f t="shared" si="2"/>
        <v>45221</v>
      </c>
      <c r="M29" s="8">
        <f t="shared" si="3"/>
        <v>45234</v>
      </c>
      <c r="N29" s="30">
        <f t="shared" si="6"/>
        <v>2000.7692307692307</v>
      </c>
      <c r="O29" s="23">
        <f t="shared" si="4"/>
        <v>45247</v>
      </c>
    </row>
    <row r="30" spans="1:17" s="6" customFormat="1" x14ac:dyDescent="0.25">
      <c r="A30" s="29">
        <v>24</v>
      </c>
      <c r="B30" s="6" t="str">
        <f>B29</f>
        <v>December</v>
      </c>
      <c r="C30" s="29" t="s">
        <v>20</v>
      </c>
      <c r="D30" s="8">
        <f t="shared" si="8"/>
        <v>44885</v>
      </c>
      <c r="E30" s="8">
        <v>44898</v>
      </c>
      <c r="F30" s="30">
        <f t="shared" si="7"/>
        <v>1961.5384615384614</v>
      </c>
      <c r="G30" s="23">
        <v>44911</v>
      </c>
      <c r="H30" s="31"/>
      <c r="I30" s="29">
        <v>24</v>
      </c>
      <c r="J30" s="32" t="s">
        <v>1</v>
      </c>
      <c r="K30" s="29" t="s">
        <v>19</v>
      </c>
      <c r="L30" s="8">
        <f t="shared" si="2"/>
        <v>45235</v>
      </c>
      <c r="M30" s="8">
        <f t="shared" si="3"/>
        <v>45248</v>
      </c>
      <c r="N30" s="30">
        <f t="shared" si="6"/>
        <v>2000.7692307692307</v>
      </c>
      <c r="O30" s="23">
        <f t="shared" si="4"/>
        <v>45261</v>
      </c>
    </row>
    <row r="31" spans="1:17" s="6" customFormat="1" x14ac:dyDescent="0.25">
      <c r="A31" s="29">
        <v>25</v>
      </c>
      <c r="B31" s="6" t="str">
        <f>B30</f>
        <v>December</v>
      </c>
      <c r="C31" s="29" t="s">
        <v>21</v>
      </c>
      <c r="D31" s="8">
        <f t="shared" si="8"/>
        <v>44899</v>
      </c>
      <c r="E31" s="8">
        <v>44912</v>
      </c>
      <c r="F31" s="30">
        <f t="shared" si="7"/>
        <v>1961.5384615384614</v>
      </c>
      <c r="G31" s="23">
        <v>44925</v>
      </c>
      <c r="H31" s="31"/>
      <c r="I31" s="29">
        <v>25</v>
      </c>
      <c r="J31" s="32" t="str">
        <f t="shared" ref="J31:J32" si="9">J30</f>
        <v>December</v>
      </c>
      <c r="K31" s="29" t="s">
        <v>20</v>
      </c>
      <c r="L31" s="8">
        <f t="shared" si="2"/>
        <v>45249</v>
      </c>
      <c r="M31" s="8">
        <f t="shared" ref="M31:M32" si="10">M30+14</f>
        <v>45262</v>
      </c>
      <c r="N31" s="30">
        <f t="shared" si="6"/>
        <v>2000.7692307692307</v>
      </c>
      <c r="O31" s="23">
        <f t="shared" si="4"/>
        <v>45275</v>
      </c>
    </row>
    <row r="32" spans="1:17" s="6" customFormat="1" x14ac:dyDescent="0.25">
      <c r="A32" s="29"/>
      <c r="C32" s="29"/>
      <c r="D32" s="8"/>
      <c r="E32" s="8"/>
      <c r="F32" s="30"/>
      <c r="G32" s="23"/>
      <c r="H32" s="31"/>
      <c r="I32" s="29">
        <v>26</v>
      </c>
      <c r="J32" s="32" t="str">
        <f t="shared" si="9"/>
        <v>December</v>
      </c>
      <c r="K32" s="29" t="s">
        <v>21</v>
      </c>
      <c r="L32" s="8">
        <f t="shared" si="2"/>
        <v>45263</v>
      </c>
      <c r="M32" s="8">
        <f t="shared" si="10"/>
        <v>45276</v>
      </c>
      <c r="N32" s="30">
        <f t="shared" si="6"/>
        <v>2000.7692307692307</v>
      </c>
      <c r="O32" s="23">
        <f t="shared" si="4"/>
        <v>45289</v>
      </c>
    </row>
    <row r="33" spans="1:15" s="6" customFormat="1" x14ac:dyDescent="0.25">
      <c r="A33" s="54"/>
      <c r="B33" s="27" t="s">
        <v>22</v>
      </c>
      <c r="C33" s="54"/>
      <c r="D33" s="55"/>
      <c r="E33" s="55"/>
      <c r="F33" s="56">
        <f>SUM(F7:F32)</f>
        <v>50500.000915384611</v>
      </c>
      <c r="G33" s="57"/>
      <c r="H33" s="31"/>
      <c r="I33" s="58"/>
      <c r="J33" s="27" t="s">
        <v>23</v>
      </c>
      <c r="K33" s="54"/>
      <c r="L33" s="55"/>
      <c r="M33" s="55"/>
      <c r="N33" s="56">
        <f>SUM(N7:N32)</f>
        <v>51474.692307692334</v>
      </c>
      <c r="O33" s="55"/>
    </row>
    <row r="34" spans="1:15" s="6" customFormat="1" x14ac:dyDescent="0.25">
      <c r="A34" s="29"/>
      <c r="D34" s="8"/>
      <c r="E34" s="8"/>
      <c r="G34" s="23"/>
      <c r="I34" s="29"/>
      <c r="J34" s="59"/>
      <c r="L34" s="8"/>
      <c r="M34" s="8"/>
    </row>
    <row r="35" spans="1:15" s="6" customFormat="1" ht="17.25" x14ac:dyDescent="0.25">
      <c r="A35" s="29"/>
      <c r="C35" s="14" t="s">
        <v>34</v>
      </c>
      <c r="D35" s="8"/>
      <c r="E35" s="8"/>
      <c r="G35" s="23"/>
      <c r="I35" s="29"/>
      <c r="J35" s="59"/>
      <c r="L35" s="15"/>
      <c r="M35" s="8"/>
    </row>
    <row r="36" spans="1:15" s="6" customFormat="1" ht="17.25" x14ac:dyDescent="0.25">
      <c r="A36" s="29"/>
      <c r="C36" s="16" t="s">
        <v>33</v>
      </c>
      <c r="D36" s="8"/>
      <c r="E36" s="8"/>
      <c r="G36" s="23"/>
      <c r="I36" s="29"/>
      <c r="J36" s="59"/>
      <c r="L36" s="8"/>
      <c r="M36" s="8"/>
    </row>
    <row r="37" spans="1:15" x14ac:dyDescent="0.25">
      <c r="A37" s="60"/>
      <c r="B37" s="19"/>
      <c r="C37" s="19"/>
      <c r="D37" s="18"/>
      <c r="E37" s="18"/>
      <c r="F37" s="19"/>
      <c r="G37" s="20"/>
      <c r="H37" s="19"/>
      <c r="I37" s="60"/>
      <c r="J37" s="61"/>
      <c r="K37" s="19"/>
      <c r="L37" s="18"/>
      <c r="M37" s="18"/>
      <c r="N37" s="19"/>
      <c r="O37" s="19"/>
    </row>
  </sheetData>
  <sheetProtection algorithmName="SHA-512" hashValue="YfKQnDqgQfrlE6NotCEY9KiPZL8SfZqc9V6be2UJ2BB0dLseAyKmPLe7t7cMWwzN+c68ghaAXiZwvO/j2XbdJA==" saltValue="/1Olmrp919Q6rSpJHnJbzw==" spinCount="100000" sheet="1" objects="1" scenarios="1"/>
  <mergeCells count="2">
    <mergeCell ref="D5:E5"/>
    <mergeCell ref="L5:M5"/>
  </mergeCells>
  <phoneticPr fontId="3" type="noConversion"/>
  <pageMargins left="0.7" right="0.7" top="0.75" bottom="0.75" header="0.3" footer="0.3"/>
  <pageSetup scale="80" fitToHeight="0" orientation="landscape" r:id="rId1"/>
  <headerFooter>
    <oddHeader>&amp;CLehigh University
Semi-monthly to bi-weekly payroll calculator&amp;R2022 and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Lehigh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Crouch</dc:creator>
  <cp:lastModifiedBy>Cindy Hickman</cp:lastModifiedBy>
  <cp:lastPrinted>2022-04-06T13:07:33Z</cp:lastPrinted>
  <dcterms:created xsi:type="dcterms:W3CDTF">2022-02-15T20:45:43Z</dcterms:created>
  <dcterms:modified xsi:type="dcterms:W3CDTF">2022-04-06T20:48:56Z</dcterms:modified>
</cp:coreProperties>
</file>